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5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1cb8ec54b14556cb/Desktop/Bizwercs/"/>
    </mc:Choice>
  </mc:AlternateContent>
  <xr:revisionPtr revIDLastSave="205" documentId="8_{EA35C6E3-103F-4C78-A493-79A02049CB3B}" xr6:coauthVersionLast="47" xr6:coauthVersionMax="47" xr10:uidLastSave="{4B8E7D25-D882-4165-859E-AF5810A55C98}"/>
  <bookViews>
    <workbookView xWindow="760" yWindow="760" windowWidth="18590" windowHeight="20580" xr2:uid="{00000000-000D-0000-FFFF-FFFF00000000}"/>
  </bookViews>
  <sheets>
    <sheet name="Sheet1" sheetId="1" r:id="rId1"/>
  </sheets>
  <definedNames>
    <definedName name="_xlnm.Print_Area" localSheetId="0">Sheet1!#REF!</definedName>
    <definedName name="_xlnm.Print_Titles" localSheetId="0">Sheet1!$A:$C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X4" i="1" l="1"/>
  <c r="X28" i="1"/>
  <c r="F19" i="1"/>
  <c r="H19" i="1"/>
  <c r="J19" i="1"/>
  <c r="L19" i="1"/>
  <c r="N19" i="1"/>
  <c r="P19" i="1"/>
  <c r="R19" i="1"/>
  <c r="T19" i="1"/>
  <c r="V19" i="1"/>
  <c r="X19" i="1"/>
  <c r="Z19" i="1"/>
  <c r="F28" i="1"/>
  <c r="H28" i="1"/>
  <c r="J28" i="1"/>
  <c r="L28" i="1"/>
  <c r="N28" i="1"/>
  <c r="P28" i="1"/>
  <c r="R28" i="1"/>
  <c r="T28" i="1"/>
  <c r="V28" i="1"/>
  <c r="Z21" i="1"/>
  <c r="X21" i="1"/>
  <c r="V21" i="1"/>
  <c r="T21" i="1"/>
  <c r="R21" i="1"/>
  <c r="P21" i="1"/>
  <c r="N21" i="1"/>
  <c r="L21" i="1"/>
  <c r="J21" i="1"/>
  <c r="H21" i="1"/>
  <c r="F21" i="1"/>
  <c r="D21" i="1"/>
  <c r="T22" i="1"/>
  <c r="V22" i="1" s="1"/>
  <c r="X22" i="1" s="1"/>
  <c r="Z22" i="1" s="1"/>
  <c r="R22" i="1"/>
  <c r="H22" i="1"/>
  <c r="F22" i="1"/>
  <c r="AB21" i="1"/>
  <c r="P4" i="1"/>
  <c r="Z20" i="1"/>
  <c r="X20" i="1"/>
  <c r="V20" i="1"/>
  <c r="T20" i="1"/>
  <c r="R20" i="1"/>
  <c r="N20" i="1"/>
  <c r="L20" i="1"/>
  <c r="J20" i="1"/>
  <c r="H20" i="1"/>
  <c r="F20" i="1"/>
  <c r="D20" i="1"/>
  <c r="Z16" i="1"/>
  <c r="X16" i="1"/>
  <c r="V16" i="1"/>
  <c r="T16" i="1"/>
  <c r="R16" i="1"/>
  <c r="P16" i="1"/>
  <c r="N16" i="1"/>
  <c r="L16" i="1"/>
  <c r="J16" i="1"/>
  <c r="H16" i="1"/>
  <c r="F16" i="1"/>
  <c r="D12" i="1"/>
  <c r="D25" i="1" s="1"/>
  <c r="D32" i="1" s="1"/>
  <c r="D10" i="1"/>
  <c r="D11" i="1"/>
  <c r="H3" i="1"/>
  <c r="J3" i="1" s="1"/>
  <c r="L3" i="1" s="1"/>
  <c r="N3" i="1" s="1"/>
  <c r="P3" i="1" s="1"/>
  <c r="R3" i="1" s="1"/>
  <c r="T3" i="1" s="1"/>
  <c r="V3" i="1" s="1"/>
  <c r="F5" i="1"/>
  <c r="AB35" i="1"/>
  <c r="J22" i="1" l="1"/>
  <c r="L22" i="1" s="1"/>
  <c r="N22" i="1" s="1"/>
  <c r="P22" i="1" s="1"/>
  <c r="D24" i="1"/>
  <c r="R4" i="1"/>
  <c r="P20" i="1"/>
  <c r="V12" i="1"/>
  <c r="V25" i="1" s="1"/>
  <c r="V32" i="1" s="1"/>
  <c r="X3" i="1"/>
  <c r="D30" i="1"/>
  <c r="V24" i="1" l="1"/>
  <c r="D31" i="1"/>
  <c r="T4" i="1"/>
  <c r="X12" i="1"/>
  <c r="X25" i="1" s="1"/>
  <c r="X32" i="1" s="1"/>
  <c r="H12" i="1"/>
  <c r="H25" i="1" s="1"/>
  <c r="H32" i="1" s="1"/>
  <c r="X24" i="1" l="1"/>
  <c r="AB22" i="1"/>
  <c r="V4" i="1"/>
  <c r="V10" i="1"/>
  <c r="Z3" i="1"/>
  <c r="V30" i="1" l="1"/>
  <c r="V31" i="1" s="1"/>
  <c r="X10" i="1"/>
  <c r="F24" i="1"/>
  <c r="X30" i="1" l="1"/>
  <c r="X31" i="1" s="1"/>
  <c r="Z4" i="1"/>
  <c r="Z28" i="1" s="1"/>
  <c r="V36" i="1"/>
  <c r="V34" i="1"/>
  <c r="X34" i="1" l="1"/>
  <c r="X36" i="1"/>
  <c r="D36" i="1" l="1"/>
  <c r="D34" i="1"/>
  <c r="D37" i="1" l="1"/>
  <c r="F11" i="1" l="1"/>
  <c r="F10" i="1"/>
  <c r="F12" i="1" l="1"/>
  <c r="F25" i="1" s="1"/>
  <c r="F32" i="1" s="1"/>
  <c r="J12" i="1" l="1"/>
  <c r="J25" i="1" s="1"/>
  <c r="J32" i="1" s="1"/>
  <c r="L12" i="1" l="1"/>
  <c r="L25" i="1" s="1"/>
  <c r="L32" i="1" s="1"/>
  <c r="AB9" i="1" l="1"/>
  <c r="F30" i="1"/>
  <c r="F31" i="1" s="1"/>
  <c r="N12" i="1"/>
  <c r="N25" i="1" s="1"/>
  <c r="N32" i="1" s="1"/>
  <c r="H24" i="1" l="1"/>
  <c r="H30" i="1"/>
  <c r="F36" i="1"/>
  <c r="F34" i="1"/>
  <c r="P12" i="1"/>
  <c r="P25" i="1" s="1"/>
  <c r="P32" i="1" s="1"/>
  <c r="H31" i="1" l="1"/>
  <c r="J24" i="1"/>
  <c r="J30" i="1"/>
  <c r="R12" i="1"/>
  <c r="R25" i="1" s="1"/>
  <c r="R32" i="1" s="1"/>
  <c r="J31" i="1" l="1"/>
  <c r="L30" i="1"/>
  <c r="L24" i="1"/>
  <c r="T12" i="1"/>
  <c r="T25" i="1" s="1"/>
  <c r="T32" i="1" s="1"/>
  <c r="L31" i="1" l="1"/>
  <c r="N30" i="1"/>
  <c r="N24" i="1"/>
  <c r="P24" i="1" l="1"/>
  <c r="N31" i="1"/>
  <c r="P30" i="1"/>
  <c r="R30" i="1" l="1"/>
  <c r="P31" i="1"/>
  <c r="R24" i="1"/>
  <c r="R31" i="1" l="1"/>
  <c r="T30" i="1"/>
  <c r="T24" i="1"/>
  <c r="T31" i="1" l="1"/>
  <c r="F37" i="1" l="1"/>
  <c r="H5" i="1" s="1"/>
  <c r="H10" i="1" l="1"/>
  <c r="H11" i="1"/>
  <c r="H37" i="1" s="1"/>
  <c r="J5" i="1" s="1"/>
  <c r="H34" i="1" l="1"/>
  <c r="H36" i="1"/>
  <c r="Z12" i="1"/>
  <c r="Z25" i="1" s="1"/>
  <c r="Z32" i="1" s="1"/>
  <c r="AB20" i="1" l="1"/>
  <c r="AB23" i="1"/>
  <c r="AB15" i="1"/>
  <c r="AB17" i="1"/>
  <c r="AB16" i="1"/>
  <c r="AB19" i="1"/>
  <c r="AB28" i="1" l="1"/>
  <c r="AB29" i="1"/>
  <c r="AB8" i="1"/>
  <c r="AB27" i="1"/>
  <c r="Z30" i="1"/>
  <c r="AB30" i="1" l="1"/>
  <c r="Z10" i="1" l="1"/>
  <c r="J11" i="1" l="1"/>
  <c r="J37" i="1" s="1"/>
  <c r="L5" i="1" s="1"/>
  <c r="J10" i="1"/>
  <c r="J34" i="1" l="1"/>
  <c r="J36" i="1"/>
  <c r="L11" i="1"/>
  <c r="L37" i="1" s="1"/>
  <c r="N5" i="1" s="1"/>
  <c r="N11" i="1" s="1"/>
  <c r="N37" i="1" s="1"/>
  <c r="P10" i="1"/>
  <c r="L10" i="1"/>
  <c r="N10" i="1"/>
  <c r="R10" i="1"/>
  <c r="T10" i="1"/>
  <c r="P5" i="1" l="1"/>
  <c r="P11" i="1" s="1"/>
  <c r="P37" i="1" s="1"/>
  <c r="N36" i="1"/>
  <c r="N34" i="1"/>
  <c r="P36" i="1"/>
  <c r="P34" i="1"/>
  <c r="R36" i="1"/>
  <c r="R34" i="1"/>
  <c r="T36" i="1"/>
  <c r="T34" i="1"/>
  <c r="L36" i="1"/>
  <c r="L34" i="1"/>
  <c r="AB10" i="1"/>
  <c r="R5" i="1" l="1"/>
  <c r="R11" i="1" s="1"/>
  <c r="R37" i="1" s="1"/>
  <c r="AB14" i="1"/>
  <c r="Z24" i="1"/>
  <c r="T5" i="1" l="1"/>
  <c r="T11" i="1" s="1"/>
  <c r="T37" i="1" s="1"/>
  <c r="V5" i="1" s="1"/>
  <c r="V11" i="1" s="1"/>
  <c r="V37" i="1" s="1"/>
  <c r="X5" i="1" s="1"/>
  <c r="X11" i="1" s="1"/>
  <c r="X37" i="1" s="1"/>
  <c r="Z31" i="1"/>
  <c r="AB24" i="1"/>
  <c r="Z36" i="1" l="1"/>
  <c r="AB36" i="1" s="1"/>
  <c r="AB31" i="1"/>
  <c r="Z34" i="1"/>
  <c r="AB34" i="1" s="1"/>
  <c r="Z5" i="1" l="1"/>
  <c r="Z11" i="1" s="1"/>
  <c r="Z37" i="1" s="1"/>
</calcChain>
</file>

<file path=xl/sharedStrings.xml><?xml version="1.0" encoding="utf-8"?>
<sst xmlns="http://schemas.openxmlformats.org/spreadsheetml/2006/main" count="65" uniqueCount="43">
  <si>
    <t>FUNDING:</t>
  </si>
  <si>
    <t>CARRY-OVER FROM PREVIOUS PERIOD:</t>
  </si>
  <si>
    <t>TOTAL RECEIPTS FOR PERIOD:</t>
  </si>
  <si>
    <t>TOTAL AVAILABLE FUNDS FOR PERIOD:</t>
  </si>
  <si>
    <t>PERIOD NET RECEIPTS LESS EXPENSES:</t>
  </si>
  <si>
    <t>PERIOD NET RECEIPTS LESS PAYOUTS:</t>
  </si>
  <si>
    <t>TOTALS:</t>
  </si>
  <si>
    <t>XXXXXXXXX</t>
  </si>
  <si>
    <t>XXXXXXXXXX</t>
  </si>
  <si>
    <t>TOTAL OVERHEAD COSTS FOR PERIOD:</t>
  </si>
  <si>
    <t>TOTAL COST OF GOODS FOR PERIOD:</t>
  </si>
  <si>
    <t>SOURCE</t>
  </si>
  <si>
    <t>Start Date \/</t>
  </si>
  <si>
    <t>PROJECTED TOTAL EXPENSES:</t>
  </si>
  <si>
    <t>PROJECTED DEPOSITS INTO SAVINGS:</t>
  </si>
  <si>
    <t>PROJECTED CARRY-OVER</t>
  </si>
  <si>
    <t>Beginning Balance \/</t>
  </si>
  <si>
    <t>PROJECTED A/R RECEIPTS FOR PERIOD:</t>
  </si>
  <si>
    <t>Amount \/</t>
  </si>
  <si>
    <t>PROJECTED A/P OVERHEAD EXPENSES:</t>
  </si>
  <si>
    <t>PROJECTED A/P COST OF GOODS VENDOR EXPENSES:</t>
  </si>
  <si>
    <t>START OF MONTHLY PERIOD:</t>
  </si>
  <si>
    <t>BIZPLAN.STORE 12 MONTH CASH FLOW BUDGET</t>
  </si>
  <si>
    <t>Month</t>
  </si>
  <si>
    <t>Monthly</t>
  </si>
  <si>
    <t>PAYMENT TYPE</t>
  </si>
  <si>
    <t>Equipment Purchases</t>
  </si>
  <si>
    <t>Business Registrations</t>
  </si>
  <si>
    <t>Insurance</t>
  </si>
  <si>
    <t>Software Subscriptions</t>
  </si>
  <si>
    <t>Startup Loan</t>
  </si>
  <si>
    <t>Direct Labor</t>
  </si>
  <si>
    <t>Vehicle Loan</t>
  </si>
  <si>
    <t>Capital Investment From Savings</t>
  </si>
  <si>
    <t>Cash In From Sales</t>
  </si>
  <si>
    <t>Bank Fees</t>
  </si>
  <si>
    <t>Marketing</t>
  </si>
  <si>
    <t>Credit Card For Overhead Items (.050%)</t>
  </si>
  <si>
    <t>Phone</t>
  </si>
  <si>
    <t>Admin/Mgmt Payroll (60%)</t>
  </si>
  <si>
    <t>Credit Card For Shop Supplies (5%)</t>
  </si>
  <si>
    <t>Car Detailing Business</t>
  </si>
  <si>
    <t>Jobs&gt;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</si>
</sst>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$&quot;#,##0.00_);[Red]\(&quot;$&quot;#,##0.00\)"/>
    <numFmt numFmtId="164" formatCode="&quot;$&quot;#,##0.00"/>
  </numFmts>
  <fonts count="5" x14ac:knownFonts="1">
    <font>
      <sz val="10"/>
      <name val="Arial"/>
    </font>
    <font>
      <b/>
      <sz val="12"/>
      <name val="Times New Roman"/>
      <family val="1"/>
    </font>
    <font>
      <sz val="10"/>
      <name val="Arial"/>
      <family val="2"/>
    </font>
    <font>
      <sz val="10"/>
      <name val="Times New Roman"/>
      <family val="1"/>
    </font>
    <font>
      <b/>
      <sz val="10"/>
      <name val="Times New Roman"/>
      <family val="1"/>
    </font>
  </fonts>
  <fills count="11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</fills>
  <borders count="18">
    <border>
      <left/>
      <right/>
      <top/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4" borderId="0" xfId="0" applyFont="1" applyFill="1"/>
    <xf numFmtId="0" fontId="2" fillId="4" borderId="0" xfId="0" applyFont="1" applyFill="1"/>
    <xf numFmtId="0" fontId="3" fillId="0" borderId="0" xfId="0" applyFont="1"/>
    <xf numFmtId="8" fontId="3" fillId="0" borderId="0" xfId="0" applyNumberFormat="1" applyFont="1"/>
    <xf numFmtId="0" fontId="4" fillId="3" borderId="13" xfId="0" applyFont="1" applyFill="1" applyBorder="1"/>
    <xf numFmtId="0" fontId="4" fillId="3" borderId="14" xfId="0" applyFont="1" applyFill="1" applyBorder="1"/>
    <xf numFmtId="0" fontId="2" fillId="3" borderId="14" xfId="0" applyFont="1" applyFill="1" applyBorder="1"/>
    <xf numFmtId="0" fontId="4" fillId="0" borderId="2" xfId="0" applyFont="1" applyBorder="1"/>
    <xf numFmtId="0" fontId="4" fillId="0" borderId="3" xfId="0" applyFont="1" applyBorder="1"/>
    <xf numFmtId="0" fontId="2" fillId="0" borderId="3" xfId="0" applyFont="1" applyBorder="1"/>
    <xf numFmtId="14" fontId="3" fillId="0" borderId="4" xfId="0" applyNumberFormat="1" applyFont="1" applyBorder="1"/>
    <xf numFmtId="0" fontId="2" fillId="0" borderId="9" xfId="0" applyFont="1" applyBorder="1"/>
    <xf numFmtId="0" fontId="2" fillId="0" borderId="5" xfId="0" applyFont="1" applyBorder="1"/>
    <xf numFmtId="8" fontId="3" fillId="2" borderId="5" xfId="0" applyNumberFormat="1" applyFont="1" applyFill="1" applyBorder="1"/>
    <xf numFmtId="8" fontId="3" fillId="0" borderId="10" xfId="0" applyNumberFormat="1" applyFont="1" applyBorder="1"/>
    <xf numFmtId="0" fontId="4" fillId="0" borderId="5" xfId="0" applyFont="1" applyBorder="1"/>
    <xf numFmtId="14" fontId="3" fillId="0" borderId="5" xfId="0" applyNumberFormat="1" applyFont="1" applyBorder="1"/>
    <xf numFmtId="8" fontId="3" fillId="0" borderId="5" xfId="0" applyNumberFormat="1" applyFont="1" applyBorder="1"/>
    <xf numFmtId="0" fontId="3" fillId="0" borderId="5" xfId="0" applyFont="1" applyBorder="1"/>
    <xf numFmtId="0" fontId="3" fillId="0" borderId="9" xfId="0" applyFont="1" applyBorder="1"/>
    <xf numFmtId="0" fontId="4" fillId="0" borderId="11" xfId="0" applyFont="1" applyBorder="1"/>
    <xf numFmtId="0" fontId="4" fillId="0" borderId="7" xfId="0" applyFont="1" applyBorder="1"/>
    <xf numFmtId="0" fontId="3" fillId="0" borderId="7" xfId="0" applyFont="1" applyBorder="1"/>
    <xf numFmtId="0" fontId="3" fillId="0" borderId="6" xfId="0" applyFont="1" applyBorder="1"/>
    <xf numFmtId="14" fontId="3" fillId="3" borderId="6" xfId="0" applyNumberFormat="1" applyFont="1" applyFill="1" applyBorder="1"/>
    <xf numFmtId="0" fontId="4" fillId="0" borderId="1" xfId="0" applyFont="1" applyBorder="1"/>
    <xf numFmtId="0" fontId="4" fillId="0" borderId="0" xfId="0" applyFont="1"/>
    <xf numFmtId="14" fontId="3" fillId="3" borderId="0" xfId="0" applyNumberFormat="1" applyFont="1" applyFill="1"/>
    <xf numFmtId="0" fontId="4" fillId="0" borderId="9" xfId="0" applyFont="1" applyBorder="1"/>
    <xf numFmtId="8" fontId="3" fillId="2" borderId="7" xfId="0" applyNumberFormat="1" applyFont="1" applyFill="1" applyBorder="1"/>
    <xf numFmtId="8" fontId="3" fillId="7" borderId="5" xfId="0" applyNumberFormat="1" applyFont="1" applyFill="1" applyBorder="1"/>
    <xf numFmtId="0" fontId="3" fillId="2" borderId="15" xfId="0" applyFont="1" applyFill="1" applyBorder="1"/>
    <xf numFmtId="8" fontId="3" fillId="7" borderId="7" xfId="0" applyNumberFormat="1" applyFont="1" applyFill="1" applyBorder="1"/>
    <xf numFmtId="0" fontId="3" fillId="6" borderId="5" xfId="0" applyFont="1" applyFill="1" applyBorder="1"/>
    <xf numFmtId="164" fontId="3" fillId="6" borderId="5" xfId="0" applyNumberFormat="1" applyFont="1" applyFill="1" applyBorder="1"/>
    <xf numFmtId="0" fontId="4" fillId="2" borderId="5" xfId="0" applyFont="1" applyFill="1" applyBorder="1"/>
    <xf numFmtId="0" fontId="2" fillId="7" borderId="9" xfId="0" applyFont="1" applyFill="1" applyBorder="1"/>
    <xf numFmtId="0" fontId="4" fillId="7" borderId="5" xfId="0" applyFont="1" applyFill="1" applyBorder="1"/>
    <xf numFmtId="0" fontId="3" fillId="7" borderId="5" xfId="0" applyFont="1" applyFill="1" applyBorder="1"/>
    <xf numFmtId="0" fontId="4" fillId="7" borderId="11" xfId="0" applyFont="1" applyFill="1" applyBorder="1"/>
    <xf numFmtId="0" fontId="4" fillId="7" borderId="7" xfId="0" applyFont="1" applyFill="1" applyBorder="1"/>
    <xf numFmtId="0" fontId="3" fillId="7" borderId="7" xfId="0" applyFont="1" applyFill="1" applyBorder="1"/>
    <xf numFmtId="0" fontId="3" fillId="7" borderId="9" xfId="0" applyFont="1" applyFill="1" applyBorder="1"/>
    <xf numFmtId="8" fontId="3" fillId="7" borderId="10" xfId="0" applyNumberFormat="1" applyFont="1" applyFill="1" applyBorder="1"/>
    <xf numFmtId="0" fontId="4" fillId="7" borderId="9" xfId="0" applyFont="1" applyFill="1" applyBorder="1"/>
    <xf numFmtId="4" fontId="3" fillId="0" borderId="5" xfId="0" applyNumberFormat="1" applyFont="1" applyBorder="1"/>
    <xf numFmtId="164" fontId="3" fillId="5" borderId="5" xfId="0" applyNumberFormat="1" applyFont="1" applyFill="1" applyBorder="1"/>
    <xf numFmtId="14" fontId="4" fillId="0" borderId="8" xfId="0" applyNumberFormat="1" applyFont="1" applyBorder="1"/>
    <xf numFmtId="8" fontId="3" fillId="6" borderId="5" xfId="0" applyNumberFormat="1" applyFont="1" applyFill="1" applyBorder="1"/>
    <xf numFmtId="14" fontId="3" fillId="0" borderId="14" xfId="0" applyNumberFormat="1" applyFont="1" applyBorder="1"/>
    <xf numFmtId="14" fontId="4" fillId="0" borderId="14" xfId="0" applyNumberFormat="1" applyFont="1" applyBorder="1"/>
    <xf numFmtId="8" fontId="4" fillId="0" borderId="5" xfId="0" applyNumberFormat="1" applyFont="1" applyBorder="1"/>
    <xf numFmtId="0" fontId="3" fillId="0" borderId="16" xfId="0" applyFont="1" applyBorder="1"/>
    <xf numFmtId="8" fontId="4" fillId="2" borderId="7" xfId="0" applyNumberFormat="1" applyFont="1" applyFill="1" applyBorder="1"/>
    <xf numFmtId="0" fontId="4" fillId="6" borderId="5" xfId="0" applyFont="1" applyFill="1" applyBorder="1"/>
    <xf numFmtId="8" fontId="4" fillId="6" borderId="0" xfId="0" applyNumberFormat="1" applyFont="1" applyFill="1"/>
    <xf numFmtId="1" fontId="3" fillId="0" borderId="5" xfId="0" applyNumberFormat="1" applyFont="1" applyBorder="1"/>
    <xf numFmtId="8" fontId="3" fillId="0" borderId="17" xfId="0" applyNumberFormat="1" applyFont="1" applyBorder="1"/>
    <xf numFmtId="164" fontId="3" fillId="9" borderId="5" xfId="0" applyNumberFormat="1" applyFont="1" applyFill="1" applyBorder="1"/>
    <xf numFmtId="14" fontId="4" fillId="0" borderId="5" xfId="0" applyNumberFormat="1" applyFont="1" applyBorder="1"/>
    <xf numFmtId="8" fontId="3" fillId="8" borderId="5" xfId="0" applyNumberFormat="1" applyFont="1" applyFill="1" applyBorder="1"/>
    <xf numFmtId="164" fontId="3" fillId="8" borderId="5" xfId="0" applyNumberFormat="1" applyFont="1" applyFill="1" applyBorder="1"/>
    <xf numFmtId="0" fontId="3" fillId="10" borderId="9" xfId="0" applyFont="1" applyFill="1" applyBorder="1"/>
    <xf numFmtId="0" fontId="3" fillId="10" borderId="5" xfId="0" applyFont="1" applyFill="1" applyBorder="1"/>
    <xf numFmtId="0" fontId="3" fillId="10" borderId="12" xfId="0" applyFont="1" applyFill="1" applyBorder="1"/>
    <xf numFmtId="0" fontId="3" fillId="10" borderId="6" xfId="0" applyFont="1" applyFill="1" applyBorder="1"/>
    <xf numFmtId="0" fontId="2" fillId="10" borderId="9" xfId="0" applyFont="1" applyFill="1" applyBorder="1"/>
    <xf numFmtId="0" fontId="2" fillId="10" borderId="5" xfId="0" applyFont="1" applyFill="1" applyBorder="1"/>
    <xf numFmtId="1" fontId="3" fillId="3" borderId="6" xfId="0" applyNumberFormat="1" applyFont="1" applyFill="1" applyBorder="1" applyAlignment="1">
      <alignment horizontal="center"/>
    </xf>
    <xf numFmtId="8" fontId="3" fillId="0" borderId="5" xfId="0" applyNumberFormat="1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C38"/>
  <sheetViews>
    <sheetView tabSelected="1" zoomScale="110" zoomScaleNormal="110" workbookViewId="0">
      <pane xSplit="5710" activePane="topRight"/>
      <selection activeCell="A34" sqref="A34"/>
      <selection pane="topRight" activeCell="C9" sqref="C9"/>
    </sheetView>
  </sheetViews>
  <sheetFormatPr defaultColWidth="9.1796875" defaultRowHeight="13" x14ac:dyDescent="0.3"/>
  <cols>
    <col min="1" max="2" width="2.7265625" style="3" customWidth="1"/>
    <col min="3" max="3" width="38.1796875" style="3" customWidth="1"/>
    <col min="4" max="4" width="16.36328125" style="3" customWidth="1"/>
    <col min="5" max="5" width="6" style="3" customWidth="1"/>
    <col min="6" max="6" width="10.6328125" style="3" customWidth="1"/>
    <col min="7" max="7" width="2.1796875" style="3" customWidth="1"/>
    <col min="8" max="8" width="10.7265625" style="3" customWidth="1"/>
    <col min="9" max="9" width="2.1796875" style="3" customWidth="1"/>
    <col min="10" max="10" width="10.6328125" style="3" customWidth="1"/>
    <col min="11" max="11" width="2.1796875" style="3" customWidth="1"/>
    <col min="12" max="12" width="10.6328125" style="3" customWidth="1"/>
    <col min="13" max="13" width="2.1796875" style="3" customWidth="1"/>
    <col min="14" max="14" width="10.6328125" style="3" customWidth="1"/>
    <col min="15" max="15" width="2.1796875" style="3" customWidth="1"/>
    <col min="16" max="16" width="10.6328125" style="3" customWidth="1"/>
    <col min="17" max="17" width="2.1796875" style="3" customWidth="1"/>
    <col min="18" max="18" width="10.54296875" style="3" customWidth="1"/>
    <col min="19" max="19" width="2" style="3" customWidth="1"/>
    <col min="20" max="20" width="10.453125" style="3" customWidth="1"/>
    <col min="21" max="21" width="2.1796875" style="3" customWidth="1"/>
    <col min="22" max="22" width="10.54296875" style="3" customWidth="1"/>
    <col min="23" max="23" width="2.1796875" style="3" customWidth="1"/>
    <col min="24" max="24" width="10.453125" style="3" customWidth="1"/>
    <col min="25" max="25" width="2.1796875" style="3" customWidth="1"/>
    <col min="26" max="26" width="11.1796875" style="3" customWidth="1"/>
    <col min="27" max="27" width="2.1796875" style="3" customWidth="1"/>
    <col min="28" max="28" width="13" style="3" customWidth="1"/>
    <col min="29" max="29" width="9.6328125" style="3" bestFit="1" customWidth="1"/>
    <col min="30" max="82" width="9.1796875" style="3"/>
    <col min="83" max="84" width="9.1796875" style="3" customWidth="1"/>
    <col min="85" max="16384" width="9.1796875" style="3"/>
  </cols>
  <sheetData>
    <row r="1" spans="1:28" ht="15" x14ac:dyDescent="0.3">
      <c r="A1" s="1" t="s">
        <v>22</v>
      </c>
      <c r="B1" s="1"/>
      <c r="C1" s="2"/>
      <c r="D1" s="4"/>
      <c r="F1" s="4"/>
      <c r="L1" s="4"/>
      <c r="N1" s="4"/>
      <c r="P1" s="4"/>
      <c r="R1" s="4"/>
      <c r="T1" s="4"/>
      <c r="V1" s="4"/>
      <c r="X1" s="4"/>
    </row>
    <row r="2" spans="1:28" ht="13.5" thickBot="1" x14ac:dyDescent="0.35">
      <c r="C2" s="3" t="s">
        <v>41</v>
      </c>
      <c r="D2" s="56" t="s">
        <v>12</v>
      </c>
      <c r="F2" s="32" t="s">
        <v>23</v>
      </c>
      <c r="G2" s="32"/>
      <c r="H2" s="32" t="s">
        <v>23</v>
      </c>
      <c r="I2" s="32"/>
      <c r="J2" s="32" t="s">
        <v>23</v>
      </c>
      <c r="K2" s="32"/>
      <c r="L2" s="32" t="s">
        <v>23</v>
      </c>
      <c r="M2" s="32"/>
      <c r="N2" s="32" t="s">
        <v>23</v>
      </c>
      <c r="O2" s="32"/>
      <c r="P2" s="32" t="s">
        <v>23</v>
      </c>
      <c r="Q2" s="32"/>
      <c r="R2" s="32" t="s">
        <v>23</v>
      </c>
      <c r="S2" s="32"/>
      <c r="T2" s="32" t="s">
        <v>23</v>
      </c>
      <c r="U2" s="32"/>
      <c r="V2" s="32" t="s">
        <v>23</v>
      </c>
      <c r="W2" s="32"/>
      <c r="X2" s="32" t="s">
        <v>23</v>
      </c>
      <c r="Y2" s="32"/>
      <c r="Z2" s="32" t="s">
        <v>23</v>
      </c>
      <c r="AA2" s="32"/>
    </row>
    <row r="3" spans="1:28" ht="13.5" thickTop="1" x14ac:dyDescent="0.3">
      <c r="A3" s="5" t="s">
        <v>21</v>
      </c>
      <c r="B3" s="6"/>
      <c r="C3" s="7"/>
      <c r="D3" s="51">
        <v>46327</v>
      </c>
      <c r="E3" s="50"/>
      <c r="F3" s="69">
        <v>2</v>
      </c>
      <c r="G3" s="25"/>
      <c r="H3" s="69">
        <f>F3+1</f>
        <v>3</v>
      </c>
      <c r="I3" s="69"/>
      <c r="J3" s="69">
        <f t="shared" ref="J3" si="0">H3+1</f>
        <v>4</v>
      </c>
      <c r="K3" s="69"/>
      <c r="L3" s="69">
        <f t="shared" ref="L3" si="1">J3+1</f>
        <v>5</v>
      </c>
      <c r="M3" s="69"/>
      <c r="N3" s="69">
        <f t="shared" ref="N3" si="2">L3+1</f>
        <v>6</v>
      </c>
      <c r="O3" s="69"/>
      <c r="P3" s="69">
        <f t="shared" ref="P3" si="3">N3+1</f>
        <v>7</v>
      </c>
      <c r="Q3" s="69"/>
      <c r="R3" s="69">
        <f t="shared" ref="R3" si="4">P3+1</f>
        <v>8</v>
      </c>
      <c r="S3" s="69"/>
      <c r="T3" s="69">
        <f t="shared" ref="T3" si="5">R3+1</f>
        <v>9</v>
      </c>
      <c r="U3" s="69"/>
      <c r="V3" s="69">
        <f t="shared" ref="V3" si="6">T3+1</f>
        <v>10</v>
      </c>
      <c r="W3" s="69"/>
      <c r="X3" s="69">
        <f t="shared" ref="X3" si="7">V3+1</f>
        <v>11</v>
      </c>
      <c r="Y3" s="69"/>
      <c r="Z3" s="69">
        <f t="shared" ref="Z3" si="8">X3+1</f>
        <v>12</v>
      </c>
      <c r="AA3" s="69"/>
      <c r="AB3" s="48" t="s">
        <v>6</v>
      </c>
    </row>
    <row r="4" spans="1:28" x14ac:dyDescent="0.3">
      <c r="A4" s="8" t="s">
        <v>0</v>
      </c>
      <c r="B4" s="9"/>
      <c r="C4" s="10"/>
      <c r="D4" s="55" t="s">
        <v>16</v>
      </c>
      <c r="E4" s="34" t="s">
        <v>42</v>
      </c>
      <c r="F4" s="57">
        <v>20</v>
      </c>
      <c r="G4" s="57"/>
      <c r="H4" s="57">
        <v>26</v>
      </c>
      <c r="I4" s="57"/>
      <c r="J4" s="57">
        <v>32</v>
      </c>
      <c r="K4" s="57"/>
      <c r="L4" s="57">
        <v>38</v>
      </c>
      <c r="M4" s="57"/>
      <c r="N4" s="57">
        <v>45</v>
      </c>
      <c r="O4" s="57"/>
      <c r="P4" s="57">
        <f>N4+6</f>
        <v>51</v>
      </c>
      <c r="Q4" s="57"/>
      <c r="R4" s="57">
        <f t="shared" ref="R4" si="9">P4+6</f>
        <v>57</v>
      </c>
      <c r="S4" s="57"/>
      <c r="T4" s="57">
        <f t="shared" ref="T4" si="10">R4+6</f>
        <v>63</v>
      </c>
      <c r="U4" s="57"/>
      <c r="V4" s="57">
        <f t="shared" ref="V4" si="11">T4+6</f>
        <v>69</v>
      </c>
      <c r="W4" s="57"/>
      <c r="X4" s="57">
        <f t="shared" ref="X4" si="12">V4+6</f>
        <v>75</v>
      </c>
      <c r="Y4" s="57"/>
      <c r="Z4" s="57">
        <f t="shared" ref="Z4" si="13">X4+6</f>
        <v>81</v>
      </c>
      <c r="AA4" s="57"/>
      <c r="AB4" s="11"/>
    </row>
    <row r="5" spans="1:28" x14ac:dyDescent="0.3">
      <c r="A5" s="12"/>
      <c r="B5" s="13"/>
      <c r="C5" s="36" t="s">
        <v>1</v>
      </c>
      <c r="D5" s="52">
        <v>6000</v>
      </c>
      <c r="E5" s="18"/>
      <c r="F5" s="14">
        <f>D5</f>
        <v>6000</v>
      </c>
      <c r="G5" s="14"/>
      <c r="H5" s="14">
        <f>F37</f>
        <v>5309.48</v>
      </c>
      <c r="I5" s="14"/>
      <c r="J5" s="14">
        <f t="shared" ref="J5" si="14">H37</f>
        <v>4679.503999999999</v>
      </c>
      <c r="K5" s="14"/>
      <c r="L5" s="14">
        <f t="shared" ref="L5" si="15">J37</f>
        <v>4230.0719999999983</v>
      </c>
      <c r="M5" s="14"/>
      <c r="N5" s="14">
        <f t="shared" ref="N5" si="16">L37</f>
        <v>3961.1839999999975</v>
      </c>
      <c r="O5" s="14"/>
      <c r="P5" s="14">
        <f t="shared" ref="P5" si="17">N37</f>
        <v>3911.2639999999974</v>
      </c>
      <c r="Q5" s="14"/>
      <c r="R5" s="14">
        <f t="shared" ref="R5" si="18">P37</f>
        <v>3988.4639999999972</v>
      </c>
      <c r="S5" s="14"/>
      <c r="T5" s="14">
        <f t="shared" ref="T5" si="19">R37</f>
        <v>4296.2079999999951</v>
      </c>
      <c r="U5" s="14"/>
      <c r="V5" s="14">
        <f t="shared" ref="V5" si="20">T37</f>
        <v>4834.4959999999955</v>
      </c>
      <c r="W5" s="14"/>
      <c r="X5" s="14">
        <f t="shared" ref="X5" si="21">V37</f>
        <v>5603.3279999999941</v>
      </c>
      <c r="Y5" s="14"/>
      <c r="Z5" s="14">
        <f>X37</f>
        <v>6602.7039999999943</v>
      </c>
      <c r="AA5" s="14"/>
      <c r="AB5" s="14" t="s">
        <v>7</v>
      </c>
    </row>
    <row r="6" spans="1:28" x14ac:dyDescent="0.3">
      <c r="A6" s="16" t="s">
        <v>17</v>
      </c>
      <c r="B6" s="16"/>
      <c r="C6" s="13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5" t="s">
        <v>7</v>
      </c>
    </row>
    <row r="7" spans="1:28" x14ac:dyDescent="0.3">
      <c r="A7" s="12"/>
      <c r="B7" s="16"/>
      <c r="C7" s="16" t="s">
        <v>11</v>
      </c>
      <c r="D7" s="16" t="s">
        <v>18</v>
      </c>
      <c r="E7" s="17"/>
      <c r="F7" s="60" t="s">
        <v>24</v>
      </c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5" t="s">
        <v>7</v>
      </c>
    </row>
    <row r="8" spans="1:28" x14ac:dyDescent="0.3">
      <c r="A8" s="67"/>
      <c r="B8" s="68"/>
      <c r="C8" s="19" t="s">
        <v>34</v>
      </c>
      <c r="D8" s="70">
        <v>1728</v>
      </c>
      <c r="E8" s="46"/>
      <c r="F8" s="70">
        <v>2880</v>
      </c>
      <c r="G8" s="70"/>
      <c r="H8" s="70">
        <v>3744</v>
      </c>
      <c r="I8" s="70"/>
      <c r="J8" s="70">
        <v>4608</v>
      </c>
      <c r="K8" s="70"/>
      <c r="L8" s="70">
        <v>5472</v>
      </c>
      <c r="M8" s="70"/>
      <c r="N8" s="70">
        <v>6480</v>
      </c>
      <c r="O8" s="70"/>
      <c r="P8" s="70">
        <v>7200</v>
      </c>
      <c r="Q8" s="70"/>
      <c r="R8" s="70">
        <v>8064</v>
      </c>
      <c r="S8" s="70"/>
      <c r="T8" s="70">
        <v>8928</v>
      </c>
      <c r="U8" s="70"/>
      <c r="V8" s="70">
        <v>9792</v>
      </c>
      <c r="W8" s="70"/>
      <c r="X8" s="70">
        <v>10656</v>
      </c>
      <c r="Y8" s="70"/>
      <c r="Z8" s="70">
        <v>11520</v>
      </c>
      <c r="AA8" s="70"/>
      <c r="AB8" s="59">
        <f>SUM(F8:Z8)</f>
        <v>79344</v>
      </c>
    </row>
    <row r="9" spans="1:28" x14ac:dyDescent="0.3">
      <c r="A9" s="63"/>
      <c r="B9" s="64"/>
      <c r="C9" s="19" t="s">
        <v>33</v>
      </c>
      <c r="D9" s="18">
        <v>3000</v>
      </c>
      <c r="E9" s="46"/>
      <c r="F9" s="70">
        <v>0</v>
      </c>
      <c r="G9" s="70"/>
      <c r="H9" s="70">
        <v>0</v>
      </c>
      <c r="I9" s="70"/>
      <c r="J9" s="70">
        <v>0</v>
      </c>
      <c r="K9" s="70"/>
      <c r="L9" s="70">
        <v>0</v>
      </c>
      <c r="M9" s="70"/>
      <c r="N9" s="70">
        <v>0</v>
      </c>
      <c r="O9" s="70"/>
      <c r="P9" s="70">
        <v>0</v>
      </c>
      <c r="Q9" s="70"/>
      <c r="R9" s="70">
        <v>0</v>
      </c>
      <c r="S9" s="70"/>
      <c r="T9" s="70">
        <v>0</v>
      </c>
      <c r="U9" s="70"/>
      <c r="V9" s="70">
        <v>0</v>
      </c>
      <c r="W9" s="70"/>
      <c r="X9" s="70">
        <v>0</v>
      </c>
      <c r="Y9" s="70"/>
      <c r="Z9" s="70">
        <v>0</v>
      </c>
      <c r="AA9" s="70"/>
      <c r="AB9" s="59">
        <f>SUM(F9:Z9)</f>
        <v>0</v>
      </c>
    </row>
    <row r="10" spans="1:28" x14ac:dyDescent="0.3">
      <c r="A10" s="37"/>
      <c r="B10" s="38" t="s">
        <v>2</v>
      </c>
      <c r="C10" s="39"/>
      <c r="D10" s="31">
        <f>SUM(D8:D9)</f>
        <v>4728</v>
      </c>
      <c r="E10" s="31"/>
      <c r="F10" s="31">
        <f>SUM(F8:F9)</f>
        <v>2880</v>
      </c>
      <c r="G10" s="31"/>
      <c r="H10" s="31">
        <f>SUM(H8:H9)</f>
        <v>3744</v>
      </c>
      <c r="I10" s="31"/>
      <c r="J10" s="31">
        <f>SUM(J8:J9)</f>
        <v>4608</v>
      </c>
      <c r="K10" s="31"/>
      <c r="L10" s="31">
        <f>SUM(L8:L9)</f>
        <v>5472</v>
      </c>
      <c r="M10" s="31"/>
      <c r="N10" s="31">
        <f>SUM(N8:N9)</f>
        <v>6480</v>
      </c>
      <c r="O10" s="31"/>
      <c r="P10" s="31">
        <f>SUM(P8:P9)</f>
        <v>7200</v>
      </c>
      <c r="Q10" s="31"/>
      <c r="R10" s="31">
        <f>SUM(R8:R9)</f>
        <v>8064</v>
      </c>
      <c r="S10" s="31"/>
      <c r="T10" s="31">
        <f>SUM(T8:T9)</f>
        <v>8928</v>
      </c>
      <c r="U10" s="31"/>
      <c r="V10" s="31">
        <f>SUM(V8:V9)</f>
        <v>9792</v>
      </c>
      <c r="W10" s="31"/>
      <c r="X10" s="31">
        <f>SUM(X8:X9)</f>
        <v>10656</v>
      </c>
      <c r="Y10" s="31"/>
      <c r="Z10" s="31">
        <f>SUM(Z8:Z9)</f>
        <v>11520</v>
      </c>
      <c r="AA10" s="31"/>
      <c r="AB10" s="44">
        <f>SUM(D10:Z10)</f>
        <v>84072</v>
      </c>
    </row>
    <row r="11" spans="1:28" ht="13.5" thickBot="1" x14ac:dyDescent="0.35">
      <c r="A11" s="40" t="s">
        <v>3</v>
      </c>
      <c r="B11" s="41"/>
      <c r="C11" s="42"/>
      <c r="D11" s="33">
        <f>SUM(D5:D9)</f>
        <v>10728</v>
      </c>
      <c r="E11" s="33"/>
      <c r="F11" s="33">
        <f>SUM(F5:F9)</f>
        <v>8880</v>
      </c>
      <c r="G11" s="33"/>
      <c r="H11" s="33">
        <f>SUM(H5:H9)</f>
        <v>9053.48</v>
      </c>
      <c r="I11" s="33"/>
      <c r="J11" s="33">
        <f>SUM(J5:J9)</f>
        <v>9287.503999999999</v>
      </c>
      <c r="K11" s="33"/>
      <c r="L11" s="33">
        <f>SUM(L5:L9)</f>
        <v>9702.0719999999983</v>
      </c>
      <c r="M11" s="33"/>
      <c r="N11" s="33">
        <f>SUM(N5:N9)</f>
        <v>10441.183999999997</v>
      </c>
      <c r="O11" s="33"/>
      <c r="P11" s="33">
        <f>SUM(P5:P9)</f>
        <v>11111.263999999997</v>
      </c>
      <c r="Q11" s="33"/>
      <c r="R11" s="33">
        <f>SUM(R5:R9)</f>
        <v>12052.463999999996</v>
      </c>
      <c r="S11" s="33"/>
      <c r="T11" s="33">
        <f>SUM(T5:T9)</f>
        <v>13224.207999999995</v>
      </c>
      <c r="U11" s="33"/>
      <c r="V11" s="33">
        <f>SUM(V5:V9)</f>
        <v>14626.495999999996</v>
      </c>
      <c r="W11" s="33"/>
      <c r="X11" s="33">
        <f>SUM(X5:X9)</f>
        <v>16259.327999999994</v>
      </c>
      <c r="Y11" s="33"/>
      <c r="Z11" s="33">
        <f>SUM(Z5:Z9)</f>
        <v>18122.703999999994</v>
      </c>
      <c r="AA11" s="33"/>
      <c r="AB11" s="44" t="s">
        <v>8</v>
      </c>
    </row>
    <row r="12" spans="1:28" ht="13.5" thickTop="1" x14ac:dyDescent="0.3">
      <c r="A12" s="26" t="s">
        <v>19</v>
      </c>
      <c r="B12" s="53"/>
      <c r="C12" s="24"/>
      <c r="D12" s="25">
        <f>D3</f>
        <v>46327</v>
      </c>
      <c r="E12" s="69"/>
      <c r="F12" s="69">
        <f>+F3</f>
        <v>2</v>
      </c>
      <c r="G12" s="69"/>
      <c r="H12" s="69">
        <f>+H3</f>
        <v>3</v>
      </c>
      <c r="I12" s="69"/>
      <c r="J12" s="69">
        <f>+J3</f>
        <v>4</v>
      </c>
      <c r="K12" s="69"/>
      <c r="L12" s="69">
        <f>+L3</f>
        <v>5</v>
      </c>
      <c r="M12" s="69"/>
      <c r="N12" s="69">
        <f>+N3</f>
        <v>6</v>
      </c>
      <c r="O12" s="69"/>
      <c r="P12" s="69">
        <f>+P3</f>
        <v>7</v>
      </c>
      <c r="Q12" s="69"/>
      <c r="R12" s="69">
        <f>+R3</f>
        <v>8</v>
      </c>
      <c r="S12" s="69"/>
      <c r="T12" s="69">
        <f>+T3</f>
        <v>9</v>
      </c>
      <c r="U12" s="69"/>
      <c r="V12" s="69">
        <f>+V3</f>
        <v>10</v>
      </c>
      <c r="W12" s="69"/>
      <c r="X12" s="69">
        <f>+X3</f>
        <v>11</v>
      </c>
      <c r="Y12" s="69"/>
      <c r="Z12" s="69">
        <f>+Z3</f>
        <v>12</v>
      </c>
      <c r="AA12" s="69"/>
      <c r="AB12" s="28" t="s">
        <v>8</v>
      </c>
    </row>
    <row r="13" spans="1:28" x14ac:dyDescent="0.3">
      <c r="A13" s="20"/>
      <c r="B13" s="19"/>
      <c r="C13" s="27" t="s">
        <v>25</v>
      </c>
      <c r="D13" s="16" t="s">
        <v>18</v>
      </c>
      <c r="F13" s="57"/>
      <c r="G13" s="57"/>
      <c r="H13" s="57"/>
      <c r="I13" s="57"/>
      <c r="J13" s="57"/>
      <c r="K13" s="57"/>
      <c r="L13" s="57"/>
      <c r="M13" s="57"/>
      <c r="N13" s="57"/>
      <c r="O13" s="57"/>
      <c r="P13" s="57"/>
      <c r="Q13" s="57"/>
      <c r="R13" s="57"/>
      <c r="S13" s="57"/>
      <c r="T13" s="57"/>
      <c r="U13" s="57"/>
      <c r="V13" s="57"/>
      <c r="W13" s="57"/>
      <c r="X13" s="57"/>
      <c r="Y13" s="57"/>
      <c r="Z13" s="57"/>
      <c r="AA13" s="57"/>
      <c r="AB13" s="15" t="s">
        <v>7</v>
      </c>
    </row>
    <row r="14" spans="1:28" x14ac:dyDescent="0.3">
      <c r="A14" s="65"/>
      <c r="B14" s="66"/>
      <c r="C14" s="19" t="s">
        <v>28</v>
      </c>
      <c r="D14" s="18">
        <v>200</v>
      </c>
      <c r="E14" s="18"/>
      <c r="F14" s="18">
        <v>200</v>
      </c>
      <c r="G14" s="18"/>
      <c r="H14" s="18">
        <v>200</v>
      </c>
      <c r="I14" s="18"/>
      <c r="J14" s="18">
        <v>200</v>
      </c>
      <c r="K14" s="18"/>
      <c r="L14" s="18">
        <v>200</v>
      </c>
      <c r="M14" s="18"/>
      <c r="N14" s="18">
        <v>200</v>
      </c>
      <c r="O14" s="18"/>
      <c r="P14" s="18">
        <v>200</v>
      </c>
      <c r="Q14" s="18"/>
      <c r="R14" s="18">
        <v>200</v>
      </c>
      <c r="S14" s="18"/>
      <c r="T14" s="18">
        <v>200</v>
      </c>
      <c r="U14" s="18"/>
      <c r="V14" s="18">
        <v>200</v>
      </c>
      <c r="W14" s="18"/>
      <c r="X14" s="18">
        <v>200</v>
      </c>
      <c r="Y14" s="18"/>
      <c r="Z14" s="18">
        <v>200</v>
      </c>
      <c r="AA14" s="18"/>
      <c r="AB14" s="47">
        <f>SUM(F14:Z14)</f>
        <v>2200</v>
      </c>
    </row>
    <row r="15" spans="1:28" x14ac:dyDescent="0.3">
      <c r="A15" s="20"/>
      <c r="B15" s="19"/>
      <c r="C15" s="19" t="s">
        <v>29</v>
      </c>
      <c r="D15" s="18">
        <v>50</v>
      </c>
      <c r="E15" s="18"/>
      <c r="F15" s="18">
        <v>50</v>
      </c>
      <c r="G15" s="18"/>
      <c r="H15" s="18">
        <v>50</v>
      </c>
      <c r="I15" s="18"/>
      <c r="J15" s="18">
        <v>50</v>
      </c>
      <c r="K15" s="18"/>
      <c r="L15" s="18">
        <v>50</v>
      </c>
      <c r="M15" s="18"/>
      <c r="N15" s="18">
        <v>50</v>
      </c>
      <c r="O15" s="18"/>
      <c r="P15" s="18">
        <v>50</v>
      </c>
      <c r="Q15" s="18"/>
      <c r="R15" s="18">
        <v>50</v>
      </c>
      <c r="S15" s="18"/>
      <c r="T15" s="18">
        <v>50</v>
      </c>
      <c r="U15" s="18"/>
      <c r="V15" s="18">
        <v>50</v>
      </c>
      <c r="W15" s="18"/>
      <c r="X15" s="18">
        <v>50</v>
      </c>
      <c r="Y15" s="18"/>
      <c r="Z15" s="18">
        <v>50</v>
      </c>
      <c r="AA15" s="18"/>
      <c r="AB15" s="47">
        <f>SUM(F15:Z15)</f>
        <v>550</v>
      </c>
    </row>
    <row r="16" spans="1:28" x14ac:dyDescent="0.3">
      <c r="A16" s="20"/>
      <c r="B16" s="19"/>
      <c r="C16" s="19" t="s">
        <v>30</v>
      </c>
      <c r="D16" s="18">
        <v>0</v>
      </c>
      <c r="E16" s="18"/>
      <c r="F16" s="70">
        <f>6000*(0.1/12) +120</f>
        <v>170</v>
      </c>
      <c r="G16" s="70"/>
      <c r="H16" s="70">
        <f t="shared" ref="H16:AA16" si="22">6000*(0.1/12) +120</f>
        <v>170</v>
      </c>
      <c r="I16" s="70"/>
      <c r="J16" s="70">
        <f t="shared" ref="J16:AA16" si="23">6000*(0.1/12) +120</f>
        <v>170</v>
      </c>
      <c r="K16" s="70"/>
      <c r="L16" s="70">
        <f t="shared" ref="L16:AA16" si="24">6000*(0.1/12) +120</f>
        <v>170</v>
      </c>
      <c r="M16" s="70"/>
      <c r="N16" s="70">
        <f t="shared" ref="N16:AA16" si="25">6000*(0.1/12) +120</f>
        <v>170</v>
      </c>
      <c r="O16" s="70"/>
      <c r="P16" s="70">
        <f t="shared" ref="P16:AA16" si="26">6000*(0.1/12) +120</f>
        <v>170</v>
      </c>
      <c r="Q16" s="70"/>
      <c r="R16" s="70">
        <f t="shared" ref="R16:AA16" si="27">6000*(0.1/12) +120</f>
        <v>170</v>
      </c>
      <c r="S16" s="70"/>
      <c r="T16" s="70">
        <f t="shared" ref="T16:AA16" si="28">6000*(0.1/12) +120</f>
        <v>170</v>
      </c>
      <c r="U16" s="70"/>
      <c r="V16" s="70">
        <f t="shared" ref="V16:AA16" si="29">6000*(0.1/12) +120</f>
        <v>170</v>
      </c>
      <c r="W16" s="70"/>
      <c r="X16" s="70">
        <f t="shared" ref="X16:AA16" si="30">6000*(0.1/12) +120</f>
        <v>170</v>
      </c>
      <c r="Y16" s="70"/>
      <c r="Z16" s="70">
        <f t="shared" ref="Z16:AA16" si="31">6000*(0.1/12) +120</f>
        <v>170</v>
      </c>
      <c r="AA16" s="70"/>
      <c r="AB16" s="47">
        <f>SUM(F16:Z16)</f>
        <v>1870</v>
      </c>
    </row>
    <row r="17" spans="1:29" x14ac:dyDescent="0.3">
      <c r="A17" s="20"/>
      <c r="B17" s="19"/>
      <c r="C17" s="19" t="s">
        <v>32</v>
      </c>
      <c r="D17" s="18">
        <v>1000</v>
      </c>
      <c r="E17" s="18"/>
      <c r="F17" s="70">
        <v>659</v>
      </c>
      <c r="G17" s="70"/>
      <c r="H17" s="70">
        <v>659</v>
      </c>
      <c r="I17" s="70"/>
      <c r="J17" s="70">
        <v>659</v>
      </c>
      <c r="K17" s="70"/>
      <c r="L17" s="70">
        <v>659</v>
      </c>
      <c r="M17" s="70"/>
      <c r="N17" s="70">
        <v>659</v>
      </c>
      <c r="O17" s="70"/>
      <c r="P17" s="70">
        <v>659</v>
      </c>
      <c r="Q17" s="70"/>
      <c r="R17" s="70">
        <v>659</v>
      </c>
      <c r="S17" s="70"/>
      <c r="T17" s="70">
        <v>659</v>
      </c>
      <c r="U17" s="70"/>
      <c r="V17" s="70">
        <v>659</v>
      </c>
      <c r="W17" s="70"/>
      <c r="X17" s="70">
        <v>659</v>
      </c>
      <c r="Y17" s="70"/>
      <c r="Z17" s="70">
        <v>659</v>
      </c>
      <c r="AA17" s="70"/>
      <c r="AB17" s="62">
        <f>SUM(F17:Z17)</f>
        <v>7249</v>
      </c>
    </row>
    <row r="18" spans="1:29" x14ac:dyDescent="0.3">
      <c r="A18" s="20"/>
      <c r="B18" s="19"/>
      <c r="C18" s="19" t="s">
        <v>38</v>
      </c>
      <c r="D18" s="18">
        <v>150</v>
      </c>
      <c r="E18" s="18"/>
      <c r="F18" s="18">
        <v>150</v>
      </c>
      <c r="G18" s="18"/>
      <c r="H18" s="18">
        <v>150</v>
      </c>
      <c r="I18" s="18"/>
      <c r="J18" s="18">
        <v>150</v>
      </c>
      <c r="K18" s="18"/>
      <c r="L18" s="18">
        <v>150</v>
      </c>
      <c r="M18" s="18"/>
      <c r="N18" s="18">
        <v>150</v>
      </c>
      <c r="O18" s="18"/>
      <c r="P18" s="18">
        <v>150</v>
      </c>
      <c r="Q18" s="18"/>
      <c r="R18" s="18">
        <v>150</v>
      </c>
      <c r="S18" s="18"/>
      <c r="T18" s="18">
        <v>150</v>
      </c>
      <c r="U18" s="18"/>
      <c r="V18" s="18">
        <v>150</v>
      </c>
      <c r="W18" s="18"/>
      <c r="X18" s="18">
        <v>150</v>
      </c>
      <c r="Y18" s="18"/>
      <c r="Z18" s="18">
        <v>150</v>
      </c>
      <c r="AA18" s="18"/>
      <c r="AB18" s="62"/>
    </row>
    <row r="19" spans="1:29" x14ac:dyDescent="0.3">
      <c r="A19" s="20"/>
      <c r="B19" s="19"/>
      <c r="C19" s="19" t="s">
        <v>37</v>
      </c>
      <c r="D19" s="61">
        <v>0</v>
      </c>
      <c r="E19" s="61"/>
      <c r="F19" s="61">
        <f>F8*0.05</f>
        <v>144</v>
      </c>
      <c r="G19" s="61"/>
      <c r="H19" s="61">
        <f t="shared" ref="F19:H19" si="32">H8*0.05</f>
        <v>187.20000000000002</v>
      </c>
      <c r="I19" s="61"/>
      <c r="J19" s="61">
        <f t="shared" ref="H19:J19" si="33">J8*0.05</f>
        <v>230.4</v>
      </c>
      <c r="K19" s="61"/>
      <c r="L19" s="61">
        <f t="shared" ref="J19:L19" si="34">L8*0.05</f>
        <v>273.60000000000002</v>
      </c>
      <c r="M19" s="61"/>
      <c r="N19" s="61">
        <f t="shared" ref="L19:N19" si="35">N8*0.05</f>
        <v>324</v>
      </c>
      <c r="O19" s="61"/>
      <c r="P19" s="61">
        <f t="shared" ref="N19:P19" si="36">P8*0.05</f>
        <v>360</v>
      </c>
      <c r="Q19" s="61"/>
      <c r="R19" s="61">
        <f t="shared" ref="P19:R19" si="37">R8*0.05</f>
        <v>403.20000000000005</v>
      </c>
      <c r="S19" s="61"/>
      <c r="T19" s="61">
        <f t="shared" ref="R19:T19" si="38">T8*0.05</f>
        <v>446.40000000000003</v>
      </c>
      <c r="U19" s="61"/>
      <c r="V19" s="61">
        <f t="shared" ref="T19:V19" si="39">V8*0.05</f>
        <v>489.6</v>
      </c>
      <c r="W19" s="61"/>
      <c r="X19" s="61">
        <f t="shared" ref="V19:X19" si="40">X8*0.05</f>
        <v>532.80000000000007</v>
      </c>
      <c r="Y19" s="61"/>
      <c r="Z19" s="61">
        <f t="shared" ref="X19:Z19" si="41">Z8*0.05</f>
        <v>576</v>
      </c>
      <c r="AA19" s="61"/>
      <c r="AB19" s="62">
        <f>SUM(F19:Z19)</f>
        <v>3967.2000000000003</v>
      </c>
    </row>
    <row r="20" spans="1:29" x14ac:dyDescent="0.3">
      <c r="A20" s="20"/>
      <c r="B20" s="19"/>
      <c r="C20" s="19" t="s">
        <v>35</v>
      </c>
      <c r="D20" s="61">
        <f>D8*0.029</f>
        <v>50.112000000000002</v>
      </c>
      <c r="E20" s="61"/>
      <c r="F20" s="61">
        <f t="shared" ref="F20" si="42">F8*0.029</f>
        <v>83.52000000000001</v>
      </c>
      <c r="G20" s="61"/>
      <c r="H20" s="61">
        <f t="shared" ref="H20" si="43">H8*0.029</f>
        <v>108.57600000000001</v>
      </c>
      <c r="I20" s="61"/>
      <c r="J20" s="61">
        <f t="shared" ref="J20" si="44">J8*0.029</f>
        <v>133.63200000000001</v>
      </c>
      <c r="K20" s="61"/>
      <c r="L20" s="61">
        <f t="shared" ref="L20" si="45">L8*0.029</f>
        <v>158.68800000000002</v>
      </c>
      <c r="M20" s="61"/>
      <c r="N20" s="61">
        <f t="shared" ref="N20" si="46">N8*0.029</f>
        <v>187.92000000000002</v>
      </c>
      <c r="O20" s="61"/>
      <c r="P20" s="61">
        <f t="shared" ref="P20" si="47">P8*0.029</f>
        <v>208.8</v>
      </c>
      <c r="Q20" s="61"/>
      <c r="R20" s="61">
        <f t="shared" ref="R20" si="48">R8*0.029</f>
        <v>233.85600000000002</v>
      </c>
      <c r="S20" s="61"/>
      <c r="T20" s="61">
        <f t="shared" ref="T20" si="49">T8*0.029</f>
        <v>258.91200000000003</v>
      </c>
      <c r="U20" s="61"/>
      <c r="V20" s="61">
        <f t="shared" ref="V20" si="50">V8*0.029</f>
        <v>283.96800000000002</v>
      </c>
      <c r="W20" s="61"/>
      <c r="X20" s="61">
        <f t="shared" ref="X20" si="51">X8*0.029</f>
        <v>309.024</v>
      </c>
      <c r="Y20" s="61"/>
      <c r="Z20" s="61">
        <f t="shared" ref="Z20" si="52">Z8*0.029</f>
        <v>334.08000000000004</v>
      </c>
      <c r="AA20" s="61"/>
      <c r="AB20" s="62">
        <f>SUM(F20:Z20)</f>
        <v>2300.9760000000001</v>
      </c>
    </row>
    <row r="21" spans="1:29" x14ac:dyDescent="0.3">
      <c r="A21" s="20"/>
      <c r="B21" s="19"/>
      <c r="C21" s="19" t="s">
        <v>39</v>
      </c>
      <c r="D21" s="18">
        <f>D8*0.55</f>
        <v>950.40000000000009</v>
      </c>
      <c r="E21" s="18"/>
      <c r="F21" s="18">
        <f t="shared" ref="F21:AA21" si="53">F8*0.55</f>
        <v>1584.0000000000002</v>
      </c>
      <c r="G21" s="18"/>
      <c r="H21" s="18">
        <f t="shared" ref="H21:AA21" si="54">H8*0.55</f>
        <v>2059.2000000000003</v>
      </c>
      <c r="I21" s="18"/>
      <c r="J21" s="18">
        <f t="shared" ref="J21:AA21" si="55">J8*0.55</f>
        <v>2534.4</v>
      </c>
      <c r="K21" s="18"/>
      <c r="L21" s="18">
        <f t="shared" ref="L21:AA21" si="56">L8*0.55</f>
        <v>3009.6000000000004</v>
      </c>
      <c r="M21" s="18"/>
      <c r="N21" s="18">
        <f t="shared" ref="N21:AA21" si="57">N8*0.55</f>
        <v>3564.0000000000005</v>
      </c>
      <c r="O21" s="18"/>
      <c r="P21" s="18">
        <f t="shared" ref="P21:AA21" si="58">P8*0.55</f>
        <v>3960.0000000000005</v>
      </c>
      <c r="Q21" s="18"/>
      <c r="R21" s="18">
        <f t="shared" ref="R21:AA21" si="59">R8*0.55</f>
        <v>4435.2000000000007</v>
      </c>
      <c r="S21" s="18"/>
      <c r="T21" s="18">
        <f t="shared" ref="T21:AA21" si="60">T8*0.55</f>
        <v>4910.4000000000005</v>
      </c>
      <c r="U21" s="18"/>
      <c r="V21" s="18">
        <f t="shared" ref="V21:AA21" si="61">V8*0.55</f>
        <v>5385.6</v>
      </c>
      <c r="W21" s="18"/>
      <c r="X21" s="18">
        <f t="shared" ref="X21:AA21" si="62">X8*0.55</f>
        <v>5860.8</v>
      </c>
      <c r="Y21" s="18"/>
      <c r="Z21" s="18">
        <f t="shared" ref="Z21:AA21" si="63">Z8*0.55</f>
        <v>6336.0000000000009</v>
      </c>
      <c r="AA21" s="18"/>
      <c r="AB21" s="62">
        <f>SUM(F21:Z21)</f>
        <v>43639.200000000004</v>
      </c>
      <c r="AC21" s="4"/>
    </row>
    <row r="22" spans="1:29" x14ac:dyDescent="0.3">
      <c r="A22" s="20"/>
      <c r="B22" s="19"/>
      <c r="C22" s="19" t="s">
        <v>36</v>
      </c>
      <c r="D22" s="18">
        <v>300</v>
      </c>
      <c r="E22" s="18"/>
      <c r="F22" s="18">
        <f>D22+50</f>
        <v>350</v>
      </c>
      <c r="G22" s="18"/>
      <c r="H22" s="18">
        <f t="shared" ref="H22" si="64">F22+50</f>
        <v>400</v>
      </c>
      <c r="I22" s="18"/>
      <c r="J22" s="18">
        <f t="shared" ref="J22" si="65">H22+50</f>
        <v>450</v>
      </c>
      <c r="K22" s="18"/>
      <c r="L22" s="18">
        <f t="shared" ref="L22" si="66">J22+50</f>
        <v>500</v>
      </c>
      <c r="M22" s="18"/>
      <c r="N22" s="18">
        <f t="shared" ref="N22" si="67">L22+50</f>
        <v>550</v>
      </c>
      <c r="O22" s="18"/>
      <c r="P22" s="18">
        <f t="shared" ref="P22" si="68">N22+50</f>
        <v>600</v>
      </c>
      <c r="Q22" s="18"/>
      <c r="R22" s="18">
        <f>P22</f>
        <v>600</v>
      </c>
      <c r="S22" s="18"/>
      <c r="T22" s="18">
        <f t="shared" ref="T22" si="69">R22</f>
        <v>600</v>
      </c>
      <c r="U22" s="18"/>
      <c r="V22" s="18">
        <f t="shared" ref="V22" si="70">T22</f>
        <v>600</v>
      </c>
      <c r="W22" s="18"/>
      <c r="X22" s="18">
        <f t="shared" ref="X22" si="71">V22</f>
        <v>600</v>
      </c>
      <c r="Y22" s="18"/>
      <c r="Z22" s="18">
        <f t="shared" ref="Z22" si="72">X22</f>
        <v>600</v>
      </c>
      <c r="AA22" s="18"/>
      <c r="AB22" s="62">
        <f>SUM(F22:Z22)</f>
        <v>5850</v>
      </c>
    </row>
    <row r="23" spans="1:29" x14ac:dyDescent="0.3">
      <c r="A23" s="63"/>
      <c r="B23" s="64"/>
      <c r="C23" s="19" t="s">
        <v>27</v>
      </c>
      <c r="D23" s="18">
        <v>200</v>
      </c>
      <c r="E23" s="18"/>
      <c r="F23" s="70">
        <v>0</v>
      </c>
      <c r="G23" s="70"/>
      <c r="H23" s="70">
        <v>0</v>
      </c>
      <c r="I23" s="70"/>
      <c r="J23" s="70">
        <v>0</v>
      </c>
      <c r="K23" s="70"/>
      <c r="L23" s="70">
        <v>0</v>
      </c>
      <c r="M23" s="70"/>
      <c r="N23" s="70">
        <v>0</v>
      </c>
      <c r="O23" s="70"/>
      <c r="P23" s="70">
        <v>0</v>
      </c>
      <c r="Q23" s="70"/>
      <c r="R23" s="70">
        <v>0</v>
      </c>
      <c r="S23" s="70"/>
      <c r="T23" s="70">
        <v>0</v>
      </c>
      <c r="U23" s="70"/>
      <c r="V23" s="70">
        <v>0</v>
      </c>
      <c r="W23" s="70"/>
      <c r="X23" s="70">
        <v>0</v>
      </c>
      <c r="Y23" s="70"/>
      <c r="Z23" s="70">
        <v>0</v>
      </c>
      <c r="AA23" s="70"/>
      <c r="AB23" s="59">
        <f>SUM(F23:Z23)</f>
        <v>0</v>
      </c>
    </row>
    <row r="24" spans="1:29" x14ac:dyDescent="0.3">
      <c r="A24" s="43"/>
      <c r="B24" s="38" t="s">
        <v>9</v>
      </c>
      <c r="C24" s="39"/>
      <c r="D24" s="31">
        <f>SUM(D14:D23)</f>
        <v>2900.5120000000002</v>
      </c>
      <c r="E24" s="31"/>
      <c r="F24" s="31">
        <f>SUM(F14:F23)</f>
        <v>3390.5200000000004</v>
      </c>
      <c r="G24" s="31"/>
      <c r="H24" s="31">
        <f>SUM(H14:H23)</f>
        <v>3983.9760000000006</v>
      </c>
      <c r="I24" s="31"/>
      <c r="J24" s="31">
        <f>SUM(J14:J23)</f>
        <v>4577.4320000000007</v>
      </c>
      <c r="K24" s="31"/>
      <c r="L24" s="31">
        <f>SUM(L14:L23)</f>
        <v>5170.8880000000008</v>
      </c>
      <c r="M24" s="31"/>
      <c r="N24" s="31">
        <f>SUM(N14:N23)</f>
        <v>5854.92</v>
      </c>
      <c r="O24" s="31"/>
      <c r="P24" s="31">
        <f>SUM(P14:P23)</f>
        <v>6357.8</v>
      </c>
      <c r="Q24" s="31"/>
      <c r="R24" s="31">
        <f>SUM(R14:R23)</f>
        <v>6901.2560000000012</v>
      </c>
      <c r="S24" s="31"/>
      <c r="T24" s="31">
        <f>SUM(T14:T23)</f>
        <v>7444.7120000000004</v>
      </c>
      <c r="U24" s="31"/>
      <c r="V24" s="31">
        <f>SUM(V14:V23)</f>
        <v>7988.1680000000006</v>
      </c>
      <c r="W24" s="31"/>
      <c r="X24" s="31">
        <f>SUM(X14:X23)</f>
        <v>8531.6239999999998</v>
      </c>
      <c r="Y24" s="31"/>
      <c r="Z24" s="31">
        <f>SUM(Z14:Z23)</f>
        <v>9075.0800000000017</v>
      </c>
      <c r="AA24" s="31"/>
      <c r="AB24" s="44">
        <f>SUM(D24:Z24)</f>
        <v>72176.888000000006</v>
      </c>
    </row>
    <row r="25" spans="1:29" x14ac:dyDescent="0.3">
      <c r="A25" s="29" t="s">
        <v>20</v>
      </c>
      <c r="B25" s="19"/>
      <c r="C25" s="19"/>
      <c r="D25" s="25">
        <f>D12</f>
        <v>46327</v>
      </c>
      <c r="E25" s="25"/>
      <c r="F25" s="69">
        <f>F12</f>
        <v>2</v>
      </c>
      <c r="G25" s="69"/>
      <c r="H25" s="69">
        <f>H12</f>
        <v>3</v>
      </c>
      <c r="I25" s="69"/>
      <c r="J25" s="69">
        <f>J12</f>
        <v>4</v>
      </c>
      <c r="K25" s="69"/>
      <c r="L25" s="69">
        <f>L12</f>
        <v>5</v>
      </c>
      <c r="M25" s="69"/>
      <c r="N25" s="69">
        <f>N12</f>
        <v>6</v>
      </c>
      <c r="O25" s="69"/>
      <c r="P25" s="69">
        <f>P12</f>
        <v>7</v>
      </c>
      <c r="Q25" s="69"/>
      <c r="R25" s="69">
        <f>R12</f>
        <v>8</v>
      </c>
      <c r="S25" s="69"/>
      <c r="T25" s="69">
        <f>T12</f>
        <v>9</v>
      </c>
      <c r="U25" s="69"/>
      <c r="V25" s="69">
        <f>V12</f>
        <v>10</v>
      </c>
      <c r="W25" s="69"/>
      <c r="X25" s="69">
        <f>X12</f>
        <v>11</v>
      </c>
      <c r="Y25" s="69"/>
      <c r="Z25" s="69">
        <f>Z12</f>
        <v>12</v>
      </c>
      <c r="AA25" s="69"/>
      <c r="AB25" s="28" t="s">
        <v>8</v>
      </c>
    </row>
    <row r="26" spans="1:29" x14ac:dyDescent="0.3">
      <c r="A26" s="20"/>
      <c r="B26" s="19"/>
      <c r="C26" s="27" t="s">
        <v>25</v>
      </c>
      <c r="D26" s="16" t="s">
        <v>18</v>
      </c>
      <c r="E26" s="18"/>
      <c r="F26" s="57"/>
      <c r="G26" s="57"/>
      <c r="H26" s="57"/>
      <c r="I26" s="57"/>
      <c r="J26" s="57"/>
      <c r="K26" s="57"/>
      <c r="L26" s="57"/>
      <c r="M26" s="57"/>
      <c r="N26" s="57"/>
      <c r="O26" s="57"/>
      <c r="P26" s="57"/>
      <c r="Q26" s="57"/>
      <c r="R26" s="57"/>
      <c r="S26" s="57"/>
      <c r="T26" s="57"/>
      <c r="U26" s="57"/>
      <c r="V26" s="57"/>
      <c r="W26" s="57"/>
      <c r="X26" s="57"/>
      <c r="Y26" s="57"/>
      <c r="Z26" s="57"/>
      <c r="AA26" s="57"/>
      <c r="AB26" s="15" t="s">
        <v>7</v>
      </c>
    </row>
    <row r="27" spans="1:29" x14ac:dyDescent="0.3">
      <c r="A27" s="63"/>
      <c r="B27" s="64"/>
      <c r="C27" s="19" t="s">
        <v>26</v>
      </c>
      <c r="D27" s="18">
        <v>3500</v>
      </c>
      <c r="E27" s="18"/>
      <c r="F27" s="70">
        <v>0</v>
      </c>
      <c r="G27" s="70"/>
      <c r="H27" s="70">
        <v>0</v>
      </c>
      <c r="I27" s="70"/>
      <c r="J27" s="70">
        <v>0</v>
      </c>
      <c r="K27" s="70"/>
      <c r="L27" s="70">
        <v>0</v>
      </c>
      <c r="M27" s="70"/>
      <c r="N27" s="70">
        <v>0</v>
      </c>
      <c r="O27" s="70"/>
      <c r="P27" s="70">
        <v>0</v>
      </c>
      <c r="Q27" s="70"/>
      <c r="R27" s="70">
        <v>0</v>
      </c>
      <c r="S27" s="70"/>
      <c r="T27" s="70">
        <v>0</v>
      </c>
      <c r="U27" s="70"/>
      <c r="V27" s="70">
        <v>0</v>
      </c>
      <c r="W27" s="70"/>
      <c r="X27" s="70">
        <v>0</v>
      </c>
      <c r="Y27" s="70"/>
      <c r="Z27" s="70">
        <v>0</v>
      </c>
      <c r="AA27" s="70"/>
      <c r="AB27" s="35">
        <f>SUM(F27:Z27)</f>
        <v>0</v>
      </c>
    </row>
    <row r="28" spans="1:29" x14ac:dyDescent="0.3">
      <c r="A28" s="20"/>
      <c r="B28" s="19"/>
      <c r="C28" s="19" t="s">
        <v>40</v>
      </c>
      <c r="D28" s="49">
        <v>0</v>
      </c>
      <c r="E28" s="49"/>
      <c r="F28" s="49">
        <f>12*15</f>
        <v>180</v>
      </c>
      <c r="G28" s="49"/>
      <c r="H28" s="49">
        <f>H4*15</f>
        <v>390</v>
      </c>
      <c r="I28" s="49"/>
      <c r="J28" s="49">
        <f>J4*15</f>
        <v>480</v>
      </c>
      <c r="K28" s="49"/>
      <c r="L28" s="49">
        <f>L4*15</f>
        <v>570</v>
      </c>
      <c r="M28" s="49"/>
      <c r="N28" s="49">
        <f>N4*15</f>
        <v>675</v>
      </c>
      <c r="O28" s="49"/>
      <c r="P28" s="49">
        <f>P4*15</f>
        <v>765</v>
      </c>
      <c r="Q28" s="49"/>
      <c r="R28" s="49">
        <f>R4*15</f>
        <v>855</v>
      </c>
      <c r="S28" s="49"/>
      <c r="T28" s="49">
        <f>T4*15</f>
        <v>945</v>
      </c>
      <c r="U28" s="49"/>
      <c r="V28" s="49">
        <f>V4*15</f>
        <v>1035</v>
      </c>
      <c r="W28" s="49"/>
      <c r="X28" s="49">
        <f>X4*15</f>
        <v>1125</v>
      </c>
      <c r="Y28" s="49"/>
      <c r="Z28" s="49">
        <f>Z4*15</f>
        <v>1215</v>
      </c>
      <c r="AA28" s="49"/>
      <c r="AB28" s="35">
        <f>SUM(F28:Z28)</f>
        <v>8235</v>
      </c>
    </row>
    <row r="29" spans="1:29" x14ac:dyDescent="0.3">
      <c r="A29" s="63"/>
      <c r="B29" s="64"/>
      <c r="C29" s="19" t="s">
        <v>31</v>
      </c>
      <c r="D29" s="18">
        <v>0</v>
      </c>
      <c r="E29" s="18"/>
      <c r="F29" s="70">
        <v>0</v>
      </c>
      <c r="G29" s="70"/>
      <c r="H29" s="70">
        <v>0</v>
      </c>
      <c r="I29" s="70"/>
      <c r="J29" s="70">
        <v>0</v>
      </c>
      <c r="K29" s="70"/>
      <c r="L29" s="70">
        <v>0</v>
      </c>
      <c r="M29" s="70"/>
      <c r="N29" s="70">
        <v>0</v>
      </c>
      <c r="O29" s="70"/>
      <c r="P29" s="70">
        <v>0</v>
      </c>
      <c r="Q29" s="70"/>
      <c r="R29" s="70">
        <v>0</v>
      </c>
      <c r="S29" s="70"/>
      <c r="T29" s="70">
        <v>0</v>
      </c>
      <c r="U29" s="70"/>
      <c r="V29" s="70">
        <v>0</v>
      </c>
      <c r="W29" s="70"/>
      <c r="X29" s="70">
        <v>0</v>
      </c>
      <c r="Y29" s="70"/>
      <c r="Z29" s="70">
        <v>0</v>
      </c>
      <c r="AA29" s="70"/>
      <c r="AB29" s="35">
        <f>SUM(F29:Z29)</f>
        <v>0</v>
      </c>
    </row>
    <row r="30" spans="1:29" x14ac:dyDescent="0.3">
      <c r="A30" s="43"/>
      <c r="B30" s="38" t="s">
        <v>10</v>
      </c>
      <c r="C30" s="39"/>
      <c r="D30" s="31">
        <f>SUM(D27:D29)</f>
        <v>3500</v>
      </c>
      <c r="E30" s="31"/>
      <c r="F30" s="31">
        <f>SUM(F27:F29)</f>
        <v>180</v>
      </c>
      <c r="G30" s="31"/>
      <c r="H30" s="31">
        <f>SUM(H27:H29)</f>
        <v>390</v>
      </c>
      <c r="I30" s="31"/>
      <c r="J30" s="31">
        <f>SUM(J27:J29)</f>
        <v>480</v>
      </c>
      <c r="K30" s="31"/>
      <c r="L30" s="31">
        <f>SUM(L27:L29)</f>
        <v>570</v>
      </c>
      <c r="M30" s="31"/>
      <c r="N30" s="31">
        <f>SUM(N27:N29)</f>
        <v>675</v>
      </c>
      <c r="O30" s="31"/>
      <c r="P30" s="31">
        <f>SUM(P27:P29)</f>
        <v>765</v>
      </c>
      <c r="Q30" s="31"/>
      <c r="R30" s="31">
        <f>SUM(R27:R29)</f>
        <v>855</v>
      </c>
      <c r="S30" s="31"/>
      <c r="T30" s="31">
        <f>SUM(T27:T29)</f>
        <v>945</v>
      </c>
      <c r="U30" s="31"/>
      <c r="V30" s="31">
        <f>SUM(V27:V29)</f>
        <v>1035</v>
      </c>
      <c r="W30" s="31"/>
      <c r="X30" s="31">
        <f>SUM(X27:X29)</f>
        <v>1125</v>
      </c>
      <c r="Y30" s="31"/>
      <c r="Z30" s="31">
        <f>SUM(Z27:Z29)</f>
        <v>1215</v>
      </c>
      <c r="AA30" s="31"/>
      <c r="AB30" s="44">
        <f>SUM(D30:Z30)</f>
        <v>11735</v>
      </c>
    </row>
    <row r="31" spans="1:29" ht="13.5" thickBot="1" x14ac:dyDescent="0.35">
      <c r="A31" s="21" t="s">
        <v>13</v>
      </c>
      <c r="B31" s="22"/>
      <c r="C31" s="23"/>
      <c r="D31" s="31">
        <f>D24+D30</f>
        <v>6400.5120000000006</v>
      </c>
      <c r="E31" s="31"/>
      <c r="F31" s="31">
        <f>F24+F30</f>
        <v>3570.5200000000004</v>
      </c>
      <c r="G31" s="31"/>
      <c r="H31" s="31">
        <f>H24+H30</f>
        <v>4373.9760000000006</v>
      </c>
      <c r="I31" s="31"/>
      <c r="J31" s="31">
        <f>J24+J30</f>
        <v>5057.4320000000007</v>
      </c>
      <c r="K31" s="31"/>
      <c r="L31" s="31">
        <f>L24+L30</f>
        <v>5740.8880000000008</v>
      </c>
      <c r="M31" s="31"/>
      <c r="N31" s="31">
        <f>N24+N30</f>
        <v>6529.92</v>
      </c>
      <c r="O31" s="31"/>
      <c r="P31" s="31">
        <f>P24+P30</f>
        <v>7122.8</v>
      </c>
      <c r="Q31" s="31"/>
      <c r="R31" s="31">
        <f>R24+R30</f>
        <v>7756.2560000000012</v>
      </c>
      <c r="S31" s="31"/>
      <c r="T31" s="31">
        <f>T24+T30</f>
        <v>8389.7119999999995</v>
      </c>
      <c r="U31" s="31"/>
      <c r="V31" s="31">
        <f>V24+V30</f>
        <v>9023.1680000000015</v>
      </c>
      <c r="W31" s="31"/>
      <c r="X31" s="31">
        <f>X24+X30</f>
        <v>9656.6239999999998</v>
      </c>
      <c r="Y31" s="31"/>
      <c r="Z31" s="31">
        <f>Z24+Z30</f>
        <v>10290.080000000002</v>
      </c>
      <c r="AA31" s="31"/>
      <c r="AB31" s="44">
        <f>SUM(D31:Z31)</f>
        <v>83911.888000000006</v>
      </c>
    </row>
    <row r="32" spans="1:29" ht="13.5" thickTop="1" x14ac:dyDescent="0.3">
      <c r="A32" s="26"/>
      <c r="B32" s="27"/>
      <c r="D32" s="25">
        <f>D25</f>
        <v>46327</v>
      </c>
      <c r="E32" s="69"/>
      <c r="F32" s="69">
        <f>F25</f>
        <v>2</v>
      </c>
      <c r="G32" s="69"/>
      <c r="H32" s="69">
        <f t="shared" ref="H32" si="73">H25</f>
        <v>3</v>
      </c>
      <c r="I32" s="69"/>
      <c r="J32" s="69">
        <f t="shared" ref="J32" si="74">J25</f>
        <v>4</v>
      </c>
      <c r="K32" s="69"/>
      <c r="L32" s="69">
        <f t="shared" ref="L32" si="75">L25</f>
        <v>5</v>
      </c>
      <c r="M32" s="69"/>
      <c r="N32" s="69">
        <f t="shared" ref="N32" si="76">N25</f>
        <v>6</v>
      </c>
      <c r="O32" s="69"/>
      <c r="P32" s="69">
        <f t="shared" ref="P32" si="77">P25</f>
        <v>7</v>
      </c>
      <c r="Q32" s="69"/>
      <c r="R32" s="69">
        <f t="shared" ref="R32" si="78">R25</f>
        <v>8</v>
      </c>
      <c r="S32" s="69"/>
      <c r="T32" s="69">
        <f t="shared" ref="T32:X32" si="79">T25</f>
        <v>9</v>
      </c>
      <c r="U32" s="69"/>
      <c r="V32" s="69">
        <f t="shared" si="79"/>
        <v>10</v>
      </c>
      <c r="W32" s="69"/>
      <c r="X32" s="69">
        <f t="shared" si="79"/>
        <v>11</v>
      </c>
      <c r="Y32" s="69"/>
      <c r="Z32" s="69">
        <f t="shared" ref="Z32:AA32" si="80">Z25</f>
        <v>12</v>
      </c>
      <c r="AA32" s="69"/>
      <c r="AB32" s="25" t="s">
        <v>8</v>
      </c>
    </row>
    <row r="33" spans="1:28" x14ac:dyDescent="0.3">
      <c r="A33" s="26"/>
      <c r="B33" s="27"/>
      <c r="D33" s="18"/>
      <c r="E33" s="4"/>
      <c r="F33" s="57"/>
      <c r="G33" s="57"/>
      <c r="H33" s="57"/>
      <c r="I33" s="57"/>
      <c r="J33" s="57"/>
      <c r="K33" s="57"/>
      <c r="L33" s="57"/>
      <c r="M33" s="57"/>
      <c r="N33" s="57"/>
      <c r="O33" s="57"/>
      <c r="P33" s="57"/>
      <c r="Q33" s="57"/>
      <c r="R33" s="57"/>
      <c r="S33" s="57"/>
      <c r="T33" s="57"/>
      <c r="U33" s="57"/>
      <c r="V33" s="57"/>
      <c r="W33" s="57"/>
      <c r="X33" s="57"/>
      <c r="Y33" s="57"/>
      <c r="Z33" s="57"/>
      <c r="AA33" s="57"/>
      <c r="AB33" s="58" t="s">
        <v>7</v>
      </c>
    </row>
    <row r="34" spans="1:28" x14ac:dyDescent="0.3">
      <c r="A34" s="45" t="s">
        <v>4</v>
      </c>
      <c r="B34" s="38"/>
      <c r="C34" s="39"/>
      <c r="D34" s="31">
        <f>+D10-D31</f>
        <v>-1672.5120000000006</v>
      </c>
      <c r="E34" s="31"/>
      <c r="F34" s="31">
        <f>+F10-F31</f>
        <v>-690.52000000000044</v>
      </c>
      <c r="G34" s="31"/>
      <c r="H34" s="31">
        <f>+H10-H31</f>
        <v>-629.97600000000057</v>
      </c>
      <c r="I34" s="31"/>
      <c r="J34" s="31">
        <f>+J10-J31</f>
        <v>-449.4320000000007</v>
      </c>
      <c r="K34" s="31"/>
      <c r="L34" s="31">
        <f>+L10-L31</f>
        <v>-268.88800000000083</v>
      </c>
      <c r="M34" s="31"/>
      <c r="N34" s="31">
        <f>+N10-N31</f>
        <v>-49.920000000000073</v>
      </c>
      <c r="O34" s="31"/>
      <c r="P34" s="31">
        <f>+P10-P31</f>
        <v>77.199999999999818</v>
      </c>
      <c r="Q34" s="31"/>
      <c r="R34" s="31">
        <f>+R10-R31</f>
        <v>307.74399999999878</v>
      </c>
      <c r="S34" s="31"/>
      <c r="T34" s="31">
        <f>+T10-T31</f>
        <v>538.28800000000047</v>
      </c>
      <c r="U34" s="31"/>
      <c r="V34" s="31">
        <f>+V10-V31</f>
        <v>768.83199999999852</v>
      </c>
      <c r="W34" s="31"/>
      <c r="X34" s="31">
        <f>+X10-X31</f>
        <v>999.3760000000002</v>
      </c>
      <c r="Y34" s="31"/>
      <c r="Z34" s="31">
        <f>+Z10-Z31</f>
        <v>1229.9199999999983</v>
      </c>
      <c r="AA34" s="31"/>
      <c r="AB34" s="44">
        <f>SUM(D34:Z34)</f>
        <v>160.1119999999928</v>
      </c>
    </row>
    <row r="35" spans="1:28" x14ac:dyDescent="0.3">
      <c r="A35" s="29" t="s">
        <v>14</v>
      </c>
      <c r="B35" s="16"/>
      <c r="C35" s="19"/>
      <c r="D35" s="18">
        <v>0</v>
      </c>
      <c r="E35" s="18"/>
      <c r="F35" s="18">
        <v>0</v>
      </c>
      <c r="G35" s="18"/>
      <c r="H35" s="18">
        <v>0</v>
      </c>
      <c r="I35" s="18"/>
      <c r="J35" s="18">
        <v>0</v>
      </c>
      <c r="K35" s="18"/>
      <c r="L35" s="18">
        <v>0</v>
      </c>
      <c r="M35" s="18"/>
      <c r="N35" s="18">
        <v>0</v>
      </c>
      <c r="O35" s="18"/>
      <c r="P35" s="18">
        <v>0</v>
      </c>
      <c r="Q35" s="18"/>
      <c r="R35" s="18">
        <v>0</v>
      </c>
      <c r="S35" s="18"/>
      <c r="T35" s="18">
        <v>0</v>
      </c>
      <c r="U35" s="18"/>
      <c r="V35" s="18">
        <v>0</v>
      </c>
      <c r="W35" s="18"/>
      <c r="X35" s="18">
        <v>0</v>
      </c>
      <c r="Y35" s="18"/>
      <c r="Z35" s="18">
        <v>0</v>
      </c>
      <c r="AA35" s="18"/>
      <c r="AB35" s="15">
        <f>SUM(D35:Z35)</f>
        <v>0</v>
      </c>
    </row>
    <row r="36" spans="1:28" x14ac:dyDescent="0.3">
      <c r="A36" s="45" t="s">
        <v>5</v>
      </c>
      <c r="B36" s="38"/>
      <c r="C36" s="39"/>
      <c r="D36" s="31">
        <f>+D10-D31-D35</f>
        <v>-1672.5120000000006</v>
      </c>
      <c r="E36" s="31"/>
      <c r="F36" s="31">
        <f>+F10-F31-F35</f>
        <v>-690.52000000000044</v>
      </c>
      <c r="G36" s="31"/>
      <c r="H36" s="31">
        <f>+H10-H31-H35</f>
        <v>-629.97600000000057</v>
      </c>
      <c r="I36" s="31"/>
      <c r="J36" s="31">
        <f>+J10-J31-J35</f>
        <v>-449.4320000000007</v>
      </c>
      <c r="K36" s="31"/>
      <c r="L36" s="31">
        <f>+L10-L31-L35</f>
        <v>-268.88800000000083</v>
      </c>
      <c r="M36" s="31"/>
      <c r="N36" s="31">
        <f>+N10-N31-N35</f>
        <v>-49.920000000000073</v>
      </c>
      <c r="O36" s="31"/>
      <c r="P36" s="31">
        <f>+P10-P31-P35</f>
        <v>77.199999999999818</v>
      </c>
      <c r="Q36" s="31"/>
      <c r="R36" s="31">
        <f>+R10-R31-R35</f>
        <v>307.74399999999878</v>
      </c>
      <c r="S36" s="31"/>
      <c r="T36" s="31">
        <f>+T10-T31-T35</f>
        <v>538.28800000000047</v>
      </c>
      <c r="U36" s="31"/>
      <c r="V36" s="31">
        <f>+V10-V31-V35</f>
        <v>768.83199999999852</v>
      </c>
      <c r="W36" s="31"/>
      <c r="X36" s="31">
        <f>+X10-X31-X35</f>
        <v>999.3760000000002</v>
      </c>
      <c r="Y36" s="31"/>
      <c r="Z36" s="31">
        <f>+Z10-Z31-Z35</f>
        <v>1229.9199999999983</v>
      </c>
      <c r="AA36" s="31"/>
      <c r="AB36" s="44">
        <f>SUM(D36:Z36)</f>
        <v>160.1119999999928</v>
      </c>
    </row>
    <row r="37" spans="1:28" ht="13.5" thickBot="1" x14ac:dyDescent="0.35">
      <c r="A37" s="54" t="s">
        <v>15</v>
      </c>
      <c r="B37" s="30"/>
      <c r="C37" s="30"/>
      <c r="D37" s="30">
        <f>+D11-D31-D35</f>
        <v>4327.4879999999994</v>
      </c>
      <c r="E37" s="30"/>
      <c r="F37" s="30">
        <f>+F11-F31-F35</f>
        <v>5309.48</v>
      </c>
      <c r="G37" s="30"/>
      <c r="H37" s="30">
        <f>+H11-H31-H35</f>
        <v>4679.503999999999</v>
      </c>
      <c r="I37" s="30"/>
      <c r="J37" s="30">
        <f>+J11-J31-J35</f>
        <v>4230.0719999999983</v>
      </c>
      <c r="K37" s="30"/>
      <c r="L37" s="30">
        <f>+L11-L31-L35</f>
        <v>3961.1839999999975</v>
      </c>
      <c r="M37" s="30"/>
      <c r="N37" s="30">
        <f>+N11-N31-N35</f>
        <v>3911.2639999999974</v>
      </c>
      <c r="O37" s="30"/>
      <c r="P37" s="30">
        <f>+P11-P31-P35</f>
        <v>3988.4639999999972</v>
      </c>
      <c r="Q37" s="30"/>
      <c r="R37" s="30">
        <f>+R11-R31-R35</f>
        <v>4296.2079999999951</v>
      </c>
      <c r="S37" s="30"/>
      <c r="T37" s="30">
        <f>+T11-T31-T35</f>
        <v>4834.4959999999955</v>
      </c>
      <c r="U37" s="30"/>
      <c r="V37" s="30">
        <f>+V11-V31-V35</f>
        <v>5603.3279999999941</v>
      </c>
      <c r="W37" s="30"/>
      <c r="X37" s="30">
        <f>+X11-X31-X35</f>
        <v>6602.7039999999943</v>
      </c>
      <c r="Y37" s="30"/>
      <c r="Z37" s="30">
        <f>+Z11-Z31-Z35</f>
        <v>7832.6239999999925</v>
      </c>
      <c r="AA37" s="30"/>
      <c r="AB37" s="30" t="s">
        <v>7</v>
      </c>
    </row>
    <row r="38" spans="1:28" ht="13.5" thickTop="1" x14ac:dyDescent="0.3">
      <c r="A38" s="27"/>
      <c r="B38" s="27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</row>
  </sheetData>
  <phoneticPr fontId="0" type="noConversion"/>
  <pageMargins left="0.75" right="0.75" top="0.5" bottom="0.5" header="0.5" footer="0.5"/>
  <pageSetup scale="31" orientation="portrait" horizontalDpi="300" verticalDpi="300" r:id="rId1"/>
  <headerFooter alignWithMargins="0">
    <oddHeader>&amp;A</oddHeader>
    <oddFooter>Page &amp;P</oddFooter>
  </headerFooter>
  <ignoredErrors>
    <ignoredError sqref="J10:U10 E10:G10 Z10:AB10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>BizPlan.Store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Dave Johnson</dc:creator>
  <cp:lastModifiedBy>David Johnson</cp:lastModifiedBy>
  <cp:lastPrinted>2026-11-01T21:26:11Z</cp:lastPrinted>
  <dcterms:created xsi:type="dcterms:W3CDTF">1996-11-17T13:02:07Z</dcterms:created>
  <dcterms:modified xsi:type="dcterms:W3CDTF">2026-11-02T18:19:01Z</dcterms:modified>
</cp:coreProperties>
</file>